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<sst xmlns="http://schemas.openxmlformats.org/spreadsheetml/2006/main" count="73" uniqueCount="71">
  <si>
    <t xml:space="preserve">Prefix</t>
  </si>
  <si>
    <t xml:space="preserve">Subnet Mask</t>
  </si>
  <si>
    <t xml:space="preserve">Binary</t>
  </si>
  <si>
    <t xml:space="preserve">IPs</t>
  </si>
  <si>
    <t xml:space="preserve">Hosts</t>
  </si>
  <si>
    <t xml:space="preserve">Full path</t>
  </si>
  <si>
    <t xml:space="preserve">Classful
Category</t>
  </si>
  <si>
    <t xml:space="preserve">Group A</t>
  </si>
  <si>
    <t xml:space="preserve">Group B</t>
  </si>
  <si>
    <t xml:space="preserve">Group C</t>
  </si>
  <si>
    <t xml:space="preserve">Group D</t>
  </si>
  <si>
    <t xml:space="preserve">1 x 1 x 1 x 1</t>
  </si>
  <si>
    <t xml:space="preserve">D</t>
  </si>
  <si>
    <t xml:space="preserve">IP to BIN:</t>
  </si>
  <si>
    <t xml:space="preserve">1 x 1 x 1 x 2</t>
  </si>
  <si>
    <t xml:space="preserve">Result:</t>
  </si>
  <si>
    <t xml:space="preserve">1 x 1 x 1 x 4</t>
  </si>
  <si>
    <t xml:space="preserve">1 x 1 x 1 x 8</t>
  </si>
  <si>
    <t xml:space="preserve">BIN to IP:</t>
  </si>
  <si>
    <t xml:space="preserve">1 x 1 x1 x 16</t>
  </si>
  <si>
    <t xml:space="preserve">1 x 1 x 1 x 32</t>
  </si>
  <si>
    <t xml:space="preserve">1 x 1 x 1 x 64</t>
  </si>
  <si>
    <t xml:space="preserve">1 x 1 x 1 x 128</t>
  </si>
  <si>
    <t xml:space="preserve">1 x 1 x 1 x 256</t>
  </si>
  <si>
    <t xml:space="preserve">IP CALCULATOR:</t>
  </si>
  <si>
    <t xml:space="preserve">1 x 1 x 2 x 256</t>
  </si>
  <si>
    <t xml:space="preserve">C</t>
  </si>
  <si>
    <t xml:space="preserve">1 x 1 x 4 x 256</t>
  </si>
  <si>
    <t xml:space="preserve">Enter IP Address to calculate:</t>
  </si>
  <si>
    <t xml:space="preserve">1 x 1 x 8 x 256</t>
  </si>
  <si>
    <t xml:space="preserve">Enter Subnet Mask in Prefix notation:</t>
  </si>
  <si>
    <t xml:space="preserve">1 x 1 x 16 x 256</t>
  </si>
  <si>
    <t xml:space="preserve">1 x 1 x 32 x 256</t>
  </si>
  <si>
    <t xml:space="preserve">Results: (do not edit below ! These values are autogenerated based on the above information)</t>
  </si>
  <si>
    <t xml:space="preserve">1 x 1 x 64 x 256</t>
  </si>
  <si>
    <t xml:space="preserve">1 x 1 x 128 x 256</t>
  </si>
  <si>
    <t xml:space="preserve">Subnet Mask:</t>
  </si>
  <si>
    <t xml:space="preserve">1 x 1 x 256 x 256</t>
  </si>
  <si>
    <t xml:space="preserve">Wildcard Mask:</t>
  </si>
  <si>
    <t xml:space="preserve">1 x 2 x 256 x 256</t>
  </si>
  <si>
    <t xml:space="preserve">B</t>
  </si>
  <si>
    <t xml:space="preserve">(binary SM)</t>
  </si>
  <si>
    <t xml:space="preserve">1 x 4 x 256 x 256</t>
  </si>
  <si>
    <t xml:space="preserve">(binary WM)</t>
  </si>
  <si>
    <t xml:space="preserve">1 x 8 x 256 x 256</t>
  </si>
  <si>
    <t xml:space="preserve">1 x 16 x 256 x 256</t>
  </si>
  <si>
    <t xml:space="preserve">IP (Bin):</t>
  </si>
  <si>
    <t xml:space="preserve">1 x 32 x 256 x 256</t>
  </si>
  <si>
    <t xml:space="preserve">SM (Bin):</t>
  </si>
  <si>
    <t xml:space="preserve">1 x 64 x 256 x 256</t>
  </si>
  <si>
    <t xml:space="preserve">1 x 128 x 256 x 256</t>
  </si>
  <si>
    <t xml:space="preserve">Network address:</t>
  </si>
  <si>
    <t xml:space="preserve">1 x 256 x 256 x 256</t>
  </si>
  <si>
    <t xml:space="preserve">(bin:)</t>
  </si>
  <si>
    <t xml:space="preserve">2 x 256 x 256 x 256</t>
  </si>
  <si>
    <t xml:space="preserve">A</t>
  </si>
  <si>
    <t xml:space="preserve">4 x 256 x 256 x 256</t>
  </si>
  <si>
    <t xml:space="preserve">Broadcast address:</t>
  </si>
  <si>
    <t xml:space="preserve">8 x 256 x 256 x 256</t>
  </si>
  <si>
    <t xml:space="preserve">16 x 256 x 256 x 256</t>
  </si>
  <si>
    <t xml:space="preserve">32 x 256 x 256 x 256</t>
  </si>
  <si>
    <r>
      <rPr>
        <sz val="10"/>
        <color rgb="FFFFFFFF"/>
        <rFont val="Arial"/>
        <family val="2"/>
        <charset val="1"/>
      </rPr>
      <t xml:space="preserve">1</t>
    </r>
    <r>
      <rPr>
        <vertAlign val="superscript"/>
        <sz val="10"/>
        <color rgb="FFFFFFFF"/>
        <rFont val="Arial"/>
        <family val="2"/>
        <charset val="1"/>
      </rPr>
      <t xml:space="preserve">st</t>
    </r>
    <r>
      <rPr>
        <sz val="10"/>
        <color rgb="FFFFFFFF"/>
        <rFont val="Arial"/>
        <family val="2"/>
        <charset val="1"/>
      </rPr>
      <t xml:space="preserve"> useful IP:</t>
    </r>
  </si>
  <si>
    <t xml:space="preserve">64 x 256 x 256 x 256</t>
  </si>
  <si>
    <t xml:space="preserve">Last useful IP:</t>
  </si>
  <si>
    <t xml:space="preserve">128 x 256 x 256 x 256</t>
  </si>
  <si>
    <t xml:space="preserve">256 x 256 x 256 x 256</t>
  </si>
  <si>
    <t xml:space="preserve">No of Ips in class:</t>
  </si>
  <si>
    <t xml:space="preserve">No of Util Ips in class:</t>
  </si>
  <si>
    <t xml:space="preserve">Author: drd. Adam Mihai Gergely</t>
  </si>
  <si>
    <t xml:space="preserve">Type of IP Address:</t>
  </si>
  <si>
    <t xml:space="preserve">License: GNU GPL v3 (Freeware)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</si>
</sst>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0000000000000000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FF3333"/>
      <name val="Arial"/>
      <family val="2"/>
      <charset val="1"/>
    </font>
    <font>
      <b val="true"/>
      <sz val="10"/>
      <color rgb="FF6666FF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vertAlign val="superscript"/>
      <sz val="10"/>
      <color rgb="FFFFFFFF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66FFFF"/>
        <bgColor rgb="FF33CCCC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66FF"/>
        <bgColor rgb="FF008080"/>
      </patternFill>
    </fill>
    <fill>
      <patternFill patternType="solid">
        <fgColor rgb="FF666666"/>
        <bgColor rgb="FF808080"/>
      </patternFill>
    </fill>
    <fill>
      <patternFill patternType="solid">
        <fgColor rgb="FFCC66FF"/>
        <bgColor rgb="FF9999FF"/>
      </patternFill>
    </fill>
    <fill>
      <patternFill patternType="solid">
        <fgColor rgb="FFCC9900"/>
        <bgColor rgb="FFFF9900"/>
      </patternFill>
    </fill>
    <fill>
      <patternFill patternType="solid">
        <fgColor rgb="FFFF9900"/>
        <bgColor rgb="FFCC99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663300"/>
      </left>
      <right style="hair">
        <color rgb="FF663300"/>
      </right>
      <top style="hair">
        <color rgb="FF663300"/>
      </top>
      <bottom style="hair">
        <color rgb="FF663300"/>
      </bottom>
      <diagonal/>
    </border>
    <border diagonalUp="false" diagonalDown="false">
      <left style="hair">
        <color rgb="FF3333FF"/>
      </left>
      <right style="hair">
        <color rgb="FF3333FF"/>
      </right>
      <top style="hair">
        <color rgb="FF3333FF"/>
      </top>
      <bottom style="hair">
        <color rgb="FF3333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6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C99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66FF"/>
      <rgbColor rgb="FFFFCC99"/>
      <rgbColor rgb="FF66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663300"/>
      <rgbColor rgb="FFC921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8.66"/>
    <col collapsed="false" customWidth="true" hidden="false" outlineLevel="0" max="5" min="3" style="1" width="8.8"/>
    <col collapsed="false" customWidth="true" hidden="false" outlineLevel="0" max="6" min="6" style="1" width="45.16"/>
    <col collapsed="false" customWidth="false" hidden="false" outlineLevel="0" max="8" min="7" style="1" width="11.52"/>
    <col collapsed="false" customWidth="true" hidden="false" outlineLevel="0" max="9" min="9" style="1" width="19.48"/>
    <col collapsed="false" customWidth="false" hidden="false" outlineLevel="0" max="10" min="10" style="1" width="11.52"/>
    <col collapsed="false" customWidth="true" hidden="false" outlineLevel="0" max="11" min="11" style="1" width="6.53"/>
    <col collapsed="false" customWidth="true" hidden="false" outlineLevel="0" max="12" min="12" style="1" width="49.05"/>
    <col collapsed="false" customWidth="false" hidden="false" outlineLevel="0" max="1024" min="13" style="1" width="11.52"/>
  </cols>
  <sheetData>
    <row r="1" customFormat="false" ht="12.8" hidden="false" customHeight="true" outlineLevel="0" collapsed="false">
      <c r="A1" s="2" t="s">
        <v>0</v>
      </c>
      <c r="B1" s="2" t="s">
        <v>1</v>
      </c>
      <c r="C1" s="2"/>
      <c r="D1" s="2"/>
      <c r="E1" s="2"/>
      <c r="F1" s="2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2"/>
    </row>
    <row r="2" customFormat="false" ht="12.8" hidden="false" customHeight="false" outlineLevel="0" collapsed="false">
      <c r="A2" s="2"/>
      <c r="B2" s="2" t="s">
        <v>7</v>
      </c>
      <c r="C2" s="2" t="s">
        <v>8</v>
      </c>
      <c r="D2" s="2" t="s">
        <v>9</v>
      </c>
      <c r="E2" s="2" t="s">
        <v>10</v>
      </c>
      <c r="F2" s="2"/>
      <c r="G2" s="2"/>
      <c r="H2" s="2"/>
      <c r="I2" s="2"/>
      <c r="J2" s="2"/>
      <c r="K2" s="2"/>
    </row>
    <row r="3" customFormat="false" ht="12.8" hidden="false" customHeight="false" outlineLevel="0" collapsed="false">
      <c r="A3" s="4" t="n">
        <v>32</v>
      </c>
      <c r="B3" s="4" t="n">
        <f aca="false">BIN2DEC(LEFT($F3,8))</f>
        <v>255</v>
      </c>
      <c r="C3" s="4" t="n">
        <f aca="false">BIN2DEC(MID($F3,9,8))</f>
        <v>255</v>
      </c>
      <c r="D3" s="4" t="n">
        <f aca="false">BIN2DEC(MID($F3,17,8))</f>
        <v>255</v>
      </c>
      <c r="E3" s="4" t="n">
        <f aca="false">BIN2DEC(MID($F3,25,8))</f>
        <v>255</v>
      </c>
      <c r="F3" s="5" t="str">
        <f aca="false">_xlfn.BASE(256^4-G3, 2, 32)</f>
        <v>11111111111111111111111111111111</v>
      </c>
      <c r="G3" s="6" t="n">
        <f aca="false">2^(32-A3)</f>
        <v>1</v>
      </c>
      <c r="H3" s="6" t="str">
        <f aca="false">IF(G3&lt;4,"-",G3-2)</f>
        <v>-</v>
      </c>
      <c r="I3" s="6" t="s">
        <v>11</v>
      </c>
      <c r="J3" s="7" t="s">
        <v>12</v>
      </c>
      <c r="L3" s="8" t="s">
        <v>13</v>
      </c>
      <c r="M3" s="9" t="n">
        <v>194</v>
      </c>
      <c r="N3" s="9" t="n">
        <v>102</v>
      </c>
      <c r="O3" s="9" t="n">
        <v>155</v>
      </c>
      <c r="P3" s="9" t="n">
        <v>108</v>
      </c>
    </row>
    <row r="4" customFormat="false" ht="12.8" hidden="false" customHeight="false" outlineLevel="0" collapsed="false">
      <c r="A4" s="10" t="n">
        <v>31</v>
      </c>
      <c r="B4" s="10" t="n">
        <f aca="false">BIN2DEC(LEFT($F4,8))</f>
        <v>255</v>
      </c>
      <c r="C4" s="10" t="n">
        <f aca="false">BIN2DEC(MID($F4,9,8))</f>
        <v>255</v>
      </c>
      <c r="D4" s="10" t="n">
        <f aca="false">BIN2DEC(MID($F4,17,8))</f>
        <v>255</v>
      </c>
      <c r="E4" s="10" t="n">
        <f aca="false">BIN2DEC(MID($F4,25,8))</f>
        <v>254</v>
      </c>
      <c r="F4" s="11" t="str">
        <f aca="false">_xlfn.BASE(256^4-G4, 2, 32)</f>
        <v>11111111111111111111111111111110</v>
      </c>
      <c r="G4" s="12" t="n">
        <f aca="false">2^(32-A4)</f>
        <v>2</v>
      </c>
      <c r="H4" s="12" t="str">
        <f aca="false">IF(G4&lt;4,"-",G4-2)</f>
        <v>-</v>
      </c>
      <c r="I4" s="12" t="s">
        <v>14</v>
      </c>
      <c r="J4" s="7"/>
      <c r="L4" s="13" t="s">
        <v>15</v>
      </c>
      <c r="M4" s="14" t="str">
        <f aca="false">DEC2BIN(M3, 8)</f>
        <v>11000010</v>
      </c>
      <c r="N4" s="14" t="str">
        <f aca="false">DEC2BIN(N3, 8)</f>
        <v>01100110</v>
      </c>
      <c r="O4" s="14" t="str">
        <f aca="false">DEC2BIN(O3, 8)</f>
        <v>10011011</v>
      </c>
      <c r="P4" s="14" t="str">
        <f aca="false">DEC2BIN(P3, 8)</f>
        <v>01101100</v>
      </c>
    </row>
    <row r="5" customFormat="false" ht="12.8" hidden="false" customHeight="false" outlineLevel="0" collapsed="false">
      <c r="A5" s="10" t="n">
        <v>30</v>
      </c>
      <c r="B5" s="10" t="n">
        <f aca="false">BIN2DEC(LEFT($F5,8))</f>
        <v>255</v>
      </c>
      <c r="C5" s="10" t="n">
        <f aca="false">BIN2DEC(MID($F5,9,8))</f>
        <v>255</v>
      </c>
      <c r="D5" s="10" t="n">
        <f aca="false">BIN2DEC(MID($F5,17,8))</f>
        <v>255</v>
      </c>
      <c r="E5" s="10" t="n">
        <f aca="false">BIN2DEC(MID($F5,25,8))</f>
        <v>252</v>
      </c>
      <c r="F5" s="11" t="str">
        <f aca="false">_xlfn.BASE(256^4-G5, 2, 32)</f>
        <v>11111111111111111111111111111100</v>
      </c>
      <c r="G5" s="12" t="n">
        <f aca="false">2^(32-A5)</f>
        <v>4</v>
      </c>
      <c r="H5" s="12" t="n">
        <f aca="false">IF(G5&lt;4,"-",G5-2)</f>
        <v>2</v>
      </c>
      <c r="I5" s="12" t="s">
        <v>16</v>
      </c>
      <c r="J5" s="7"/>
    </row>
    <row r="6" customFormat="false" ht="12.8" hidden="false" customHeight="false" outlineLevel="0" collapsed="false">
      <c r="A6" s="10" t="n">
        <v>29</v>
      </c>
      <c r="B6" s="10" t="n">
        <f aca="false">BIN2DEC(LEFT($F6,8))</f>
        <v>255</v>
      </c>
      <c r="C6" s="10" t="n">
        <f aca="false">BIN2DEC(MID($F6,9,8))</f>
        <v>255</v>
      </c>
      <c r="D6" s="10" t="n">
        <f aca="false">BIN2DEC(MID($F6,17,8))</f>
        <v>255</v>
      </c>
      <c r="E6" s="10" t="n">
        <f aca="false">BIN2DEC(MID($F6,25,8))</f>
        <v>248</v>
      </c>
      <c r="F6" s="11" t="str">
        <f aca="false">_xlfn.BASE(256^4-G6, 2, 32)</f>
        <v>11111111111111111111111111111000</v>
      </c>
      <c r="G6" s="12" t="n">
        <f aca="false">2^(32-A6)</f>
        <v>8</v>
      </c>
      <c r="H6" s="12" t="n">
        <f aca="false">IF(G6&lt;4,"-",G6-2)</f>
        <v>6</v>
      </c>
      <c r="I6" s="12" t="s">
        <v>17</v>
      </c>
      <c r="J6" s="7"/>
      <c r="L6" s="8" t="s">
        <v>18</v>
      </c>
      <c r="M6" s="9" t="n">
        <v>11001101</v>
      </c>
      <c r="N6" s="9" t="n">
        <v>11001100</v>
      </c>
      <c r="O6" s="9" t="n">
        <v>10011101</v>
      </c>
      <c r="P6" s="9" t="n">
        <v>1100101</v>
      </c>
    </row>
    <row r="7" customFormat="false" ht="12.8" hidden="false" customHeight="false" outlineLevel="0" collapsed="false">
      <c r="A7" s="10" t="n">
        <v>28</v>
      </c>
      <c r="B7" s="10" t="n">
        <f aca="false">BIN2DEC(LEFT($F7,8))</f>
        <v>255</v>
      </c>
      <c r="C7" s="10" t="n">
        <f aca="false">BIN2DEC(MID($F7,9,8))</f>
        <v>255</v>
      </c>
      <c r="D7" s="10" t="n">
        <f aca="false">BIN2DEC(MID($F7,17,8))</f>
        <v>255</v>
      </c>
      <c r="E7" s="10" t="n">
        <f aca="false">BIN2DEC(MID($F7,25,8))</f>
        <v>240</v>
      </c>
      <c r="F7" s="11" t="str">
        <f aca="false">_xlfn.BASE(256^4-G7, 2, 32)</f>
        <v>11111111111111111111111111110000</v>
      </c>
      <c r="G7" s="12" t="n">
        <f aca="false">2^(32-A7)</f>
        <v>16</v>
      </c>
      <c r="H7" s="12" t="n">
        <f aca="false">IF(G7&lt;4,"-",G7-2)</f>
        <v>14</v>
      </c>
      <c r="I7" s="12" t="s">
        <v>19</v>
      </c>
      <c r="J7" s="7"/>
      <c r="L7" s="13" t="s">
        <v>15</v>
      </c>
      <c r="M7" s="14" t="n">
        <f aca="false">BIN2DEC(M6)</f>
        <v>205</v>
      </c>
      <c r="N7" s="14" t="n">
        <f aca="false">BIN2DEC(N6)</f>
        <v>204</v>
      </c>
      <c r="O7" s="14" t="n">
        <f aca="false">BIN2DEC(O6)</f>
        <v>157</v>
      </c>
      <c r="P7" s="14" t="n">
        <f aca="false">BIN2DEC(P6)</f>
        <v>101</v>
      </c>
    </row>
    <row r="8" customFormat="false" ht="12.8" hidden="false" customHeight="false" outlineLevel="0" collapsed="false">
      <c r="A8" s="10" t="n">
        <v>27</v>
      </c>
      <c r="B8" s="10" t="n">
        <f aca="false">BIN2DEC(LEFT($F8,8))</f>
        <v>255</v>
      </c>
      <c r="C8" s="10" t="n">
        <f aca="false">BIN2DEC(MID($F8,9,8))</f>
        <v>255</v>
      </c>
      <c r="D8" s="10" t="n">
        <f aca="false">BIN2DEC(MID($F8,17,8))</f>
        <v>255</v>
      </c>
      <c r="E8" s="10" t="n">
        <f aca="false">BIN2DEC(MID($F8,25,8))</f>
        <v>224</v>
      </c>
      <c r="F8" s="11" t="str">
        <f aca="false">_xlfn.BASE(256^4-G8, 2, 32)</f>
        <v>11111111111111111111111111100000</v>
      </c>
      <c r="G8" s="12" t="n">
        <f aca="false">2^(32-A8)</f>
        <v>32</v>
      </c>
      <c r="H8" s="12" t="n">
        <f aca="false">IF(G8&lt;4,"-",G8-2)</f>
        <v>30</v>
      </c>
      <c r="I8" s="12" t="s">
        <v>20</v>
      </c>
      <c r="J8" s="7"/>
    </row>
    <row r="9" customFormat="false" ht="12.8" hidden="false" customHeight="false" outlineLevel="0" collapsed="false">
      <c r="A9" s="10" t="n">
        <v>26</v>
      </c>
      <c r="B9" s="10" t="n">
        <f aca="false">BIN2DEC(LEFT($F9,8))</f>
        <v>255</v>
      </c>
      <c r="C9" s="10" t="n">
        <f aca="false">BIN2DEC(MID($F9,9,8))</f>
        <v>255</v>
      </c>
      <c r="D9" s="10" t="n">
        <f aca="false">BIN2DEC(MID($F9,17,8))</f>
        <v>255</v>
      </c>
      <c r="E9" s="10" t="n">
        <f aca="false">BIN2DEC(MID($F9,25,8))</f>
        <v>192</v>
      </c>
      <c r="F9" s="11" t="str">
        <f aca="false">_xlfn.BASE(256^4-G9, 2, 32)</f>
        <v>11111111111111111111111111000000</v>
      </c>
      <c r="G9" s="12" t="n">
        <f aca="false">2^(32-A9)</f>
        <v>64</v>
      </c>
      <c r="H9" s="12" t="n">
        <f aca="false">IF(G9&lt;4,"-",G9-2)</f>
        <v>62</v>
      </c>
      <c r="I9" s="12" t="s">
        <v>21</v>
      </c>
      <c r="J9" s="7"/>
    </row>
    <row r="10" customFormat="false" ht="12.8" hidden="false" customHeight="false" outlineLevel="0" collapsed="false">
      <c r="A10" s="10" t="n">
        <v>25</v>
      </c>
      <c r="B10" s="10" t="n">
        <f aca="false">BIN2DEC(LEFT($F10,8))</f>
        <v>255</v>
      </c>
      <c r="C10" s="10" t="n">
        <f aca="false">BIN2DEC(MID($F10,9,8))</f>
        <v>255</v>
      </c>
      <c r="D10" s="10" t="n">
        <f aca="false">BIN2DEC(MID($F10,17,8))</f>
        <v>255</v>
      </c>
      <c r="E10" s="10" t="n">
        <f aca="false">BIN2DEC(MID($F10,25,8))</f>
        <v>128</v>
      </c>
      <c r="F10" s="11" t="str">
        <f aca="false">_xlfn.BASE(256^4-G10, 2, 32)</f>
        <v>11111111111111111111111110000000</v>
      </c>
      <c r="G10" s="12" t="n">
        <f aca="false">2^(32-A10)</f>
        <v>128</v>
      </c>
      <c r="H10" s="12" t="n">
        <f aca="false">IF(G10&lt;4,"-",G10-2)</f>
        <v>126</v>
      </c>
      <c r="I10" s="12" t="s">
        <v>22</v>
      </c>
      <c r="J10" s="7"/>
      <c r="L10" s="15"/>
      <c r="M10" s="15"/>
      <c r="N10" s="15"/>
      <c r="O10" s="15"/>
      <c r="P10" s="15"/>
    </row>
    <row r="11" customFormat="false" ht="12.8" hidden="false" customHeight="false" outlineLevel="0" collapsed="false">
      <c r="A11" s="16" t="n">
        <v>24</v>
      </c>
      <c r="B11" s="16" t="n">
        <f aca="false">BIN2DEC(LEFT($F11,8))</f>
        <v>255</v>
      </c>
      <c r="C11" s="16" t="n">
        <f aca="false">BIN2DEC(MID($F11,9,8))</f>
        <v>255</v>
      </c>
      <c r="D11" s="16" t="n">
        <f aca="false">BIN2DEC(MID($F11,17,8))</f>
        <v>255</v>
      </c>
      <c r="E11" s="16" t="n">
        <f aca="false">BIN2DEC(MID($F11,25,8))</f>
        <v>0</v>
      </c>
      <c r="F11" s="17" t="str">
        <f aca="false">_xlfn.BASE(256^4-G11, 2, 32)</f>
        <v>11111111111111111111111100000000</v>
      </c>
      <c r="G11" s="18" t="n">
        <f aca="false">2^(32-A11)</f>
        <v>256</v>
      </c>
      <c r="H11" s="18" t="n">
        <f aca="false">IF(G11&lt;4,"-",G11-2)</f>
        <v>254</v>
      </c>
      <c r="I11" s="18" t="s">
        <v>23</v>
      </c>
      <c r="J11" s="7"/>
      <c r="L11" s="19" t="s">
        <v>24</v>
      </c>
      <c r="M11" s="15"/>
      <c r="N11" s="15"/>
      <c r="O11" s="15"/>
      <c r="P11" s="15"/>
    </row>
    <row r="12" customFormat="false" ht="12.8" hidden="false" customHeight="false" outlineLevel="0" collapsed="false">
      <c r="A12" s="20" t="n">
        <v>23</v>
      </c>
      <c r="B12" s="20" t="n">
        <f aca="false">BIN2DEC(LEFT($F12,8))</f>
        <v>255</v>
      </c>
      <c r="C12" s="20" t="n">
        <f aca="false">BIN2DEC(MID($F12,9,8))</f>
        <v>255</v>
      </c>
      <c r="D12" s="20" t="n">
        <f aca="false">BIN2DEC(MID($F12,17,8))</f>
        <v>254</v>
      </c>
      <c r="E12" s="20" t="n">
        <f aca="false">BIN2DEC(MID($F12,25,8))</f>
        <v>0</v>
      </c>
      <c r="F12" s="21" t="str">
        <f aca="false">_xlfn.BASE(256^4-G12, 2, 32)</f>
        <v>11111111111111111111111000000000</v>
      </c>
      <c r="G12" s="22" t="n">
        <f aca="false">2^(32-A12)</f>
        <v>512</v>
      </c>
      <c r="H12" s="22" t="n">
        <f aca="false">IF(G12&lt;4,"-",G12-2)</f>
        <v>510</v>
      </c>
      <c r="I12" s="22" t="s">
        <v>25</v>
      </c>
      <c r="J12" s="7" t="s">
        <v>26</v>
      </c>
    </row>
    <row r="13" customFormat="false" ht="12.8" hidden="false" customHeight="false" outlineLevel="0" collapsed="false">
      <c r="A13" s="20" t="n">
        <v>22</v>
      </c>
      <c r="B13" s="20" t="n">
        <f aca="false">BIN2DEC(LEFT($F13,8))</f>
        <v>255</v>
      </c>
      <c r="C13" s="20" t="n">
        <f aca="false">BIN2DEC(MID($F13,9,8))</f>
        <v>255</v>
      </c>
      <c r="D13" s="20" t="n">
        <f aca="false">BIN2DEC(MID($F13,17,8))</f>
        <v>252</v>
      </c>
      <c r="E13" s="20" t="n">
        <f aca="false">BIN2DEC(MID($F13,25,8))</f>
        <v>0</v>
      </c>
      <c r="F13" s="21" t="str">
        <f aca="false">_xlfn.BASE(256^4-G13, 2, 32)</f>
        <v>11111111111111111111110000000000</v>
      </c>
      <c r="G13" s="22" t="n">
        <f aca="false">2^(32-A13)</f>
        <v>1024</v>
      </c>
      <c r="H13" s="22" t="n">
        <f aca="false">IF(G13&lt;4,"-",G13-2)</f>
        <v>1022</v>
      </c>
      <c r="I13" s="22" t="s">
        <v>27</v>
      </c>
      <c r="J13" s="7"/>
      <c r="L13" s="23" t="s">
        <v>28</v>
      </c>
      <c r="M13" s="24" t="n">
        <v>80</v>
      </c>
      <c r="N13" s="24" t="n">
        <v>96</v>
      </c>
      <c r="O13" s="24" t="n">
        <v>11</v>
      </c>
      <c r="P13" s="24" t="n">
        <v>105</v>
      </c>
    </row>
    <row r="14" customFormat="false" ht="12.8" hidden="false" customHeight="false" outlineLevel="0" collapsed="false">
      <c r="A14" s="20" t="n">
        <v>21</v>
      </c>
      <c r="B14" s="20" t="n">
        <f aca="false">BIN2DEC(LEFT($F14,8))</f>
        <v>255</v>
      </c>
      <c r="C14" s="20" t="n">
        <f aca="false">BIN2DEC(MID($F14,9,8))</f>
        <v>255</v>
      </c>
      <c r="D14" s="20" t="n">
        <f aca="false">BIN2DEC(MID($F14,17,8))</f>
        <v>248</v>
      </c>
      <c r="E14" s="20" t="n">
        <f aca="false">BIN2DEC(MID($F14,25,8))</f>
        <v>0</v>
      </c>
      <c r="F14" s="21" t="str">
        <f aca="false">_xlfn.BASE(256^4-G14, 2, 32)</f>
        <v>11111111111111111111100000000000</v>
      </c>
      <c r="G14" s="22" t="n">
        <f aca="false">2^(32-A14)</f>
        <v>2048</v>
      </c>
      <c r="H14" s="22" t="n">
        <f aca="false">IF(G14&lt;4,"-",G14-2)</f>
        <v>2046</v>
      </c>
      <c r="I14" s="22" t="s">
        <v>29</v>
      </c>
      <c r="J14" s="7"/>
      <c r="L14" s="23" t="s">
        <v>30</v>
      </c>
      <c r="M14" s="24" t="n">
        <v>26</v>
      </c>
    </row>
    <row r="15" customFormat="false" ht="12.8" hidden="false" customHeight="false" outlineLevel="0" collapsed="false">
      <c r="A15" s="20" t="n">
        <v>20</v>
      </c>
      <c r="B15" s="20" t="n">
        <f aca="false">BIN2DEC(LEFT($F15,8))</f>
        <v>255</v>
      </c>
      <c r="C15" s="20" t="n">
        <f aca="false">BIN2DEC(MID($F15,9,8))</f>
        <v>255</v>
      </c>
      <c r="D15" s="20" t="n">
        <f aca="false">BIN2DEC(MID($F15,17,8))</f>
        <v>240</v>
      </c>
      <c r="E15" s="20" t="n">
        <f aca="false">BIN2DEC(MID($F15,25,8))</f>
        <v>0</v>
      </c>
      <c r="F15" s="21" t="str">
        <f aca="false">_xlfn.BASE(256^4-G15, 2, 32)</f>
        <v>11111111111111111111000000000000</v>
      </c>
      <c r="G15" s="22" t="n">
        <f aca="false">2^(32-A15)</f>
        <v>4096</v>
      </c>
      <c r="H15" s="22" t="n">
        <f aca="false">IF(G15&lt;4,"-",G15-2)</f>
        <v>4094</v>
      </c>
      <c r="I15" s="22" t="s">
        <v>31</v>
      </c>
      <c r="J15" s="7"/>
      <c r="L15" s="15"/>
      <c r="M15" s="15"/>
      <c r="N15" s="15"/>
      <c r="O15" s="15"/>
      <c r="P15" s="15"/>
    </row>
    <row r="16" customFormat="false" ht="12.8" hidden="false" customHeight="false" outlineLevel="0" collapsed="false">
      <c r="A16" s="20" t="n">
        <v>19</v>
      </c>
      <c r="B16" s="20" t="n">
        <f aca="false">BIN2DEC(LEFT($F16,8))</f>
        <v>255</v>
      </c>
      <c r="C16" s="20" t="n">
        <f aca="false">BIN2DEC(MID($F16,9,8))</f>
        <v>255</v>
      </c>
      <c r="D16" s="20" t="n">
        <f aca="false">BIN2DEC(MID($F16,17,8))</f>
        <v>224</v>
      </c>
      <c r="E16" s="20" t="n">
        <f aca="false">BIN2DEC(MID($F16,25,8))</f>
        <v>0</v>
      </c>
      <c r="F16" s="21" t="str">
        <f aca="false">_xlfn.BASE(256^4-G16, 2, 32)</f>
        <v>11111111111111111110000000000000</v>
      </c>
      <c r="G16" s="22" t="n">
        <f aca="false">2^(32-A16)</f>
        <v>8192</v>
      </c>
      <c r="H16" s="22" t="n">
        <f aca="false">IF(G16&lt;4,"-",G16-2)</f>
        <v>8190</v>
      </c>
      <c r="I16" s="22" t="s">
        <v>32</v>
      </c>
      <c r="J16" s="7"/>
      <c r="L16" s="25" t="s">
        <v>33</v>
      </c>
      <c r="M16" s="25"/>
      <c r="N16" s="25"/>
      <c r="O16" s="25"/>
      <c r="P16" s="25"/>
    </row>
    <row r="17" customFormat="false" ht="12.8" hidden="false" customHeight="false" outlineLevel="0" collapsed="false">
      <c r="A17" s="20" t="n">
        <v>18</v>
      </c>
      <c r="B17" s="20" t="n">
        <f aca="false">BIN2DEC(LEFT($F17,8))</f>
        <v>255</v>
      </c>
      <c r="C17" s="20" t="n">
        <f aca="false">BIN2DEC(MID($F17,9,8))</f>
        <v>255</v>
      </c>
      <c r="D17" s="20" t="n">
        <f aca="false">BIN2DEC(MID($F17,17,8))</f>
        <v>192</v>
      </c>
      <c r="E17" s="20" t="n">
        <f aca="false">BIN2DEC(MID($F17,25,8))</f>
        <v>0</v>
      </c>
      <c r="F17" s="21" t="str">
        <f aca="false">_xlfn.BASE(256^4-G17, 2, 32)</f>
        <v>11111111111111111100000000000000</v>
      </c>
      <c r="G17" s="22" t="n">
        <f aca="false">2^(32-A17)</f>
        <v>16384</v>
      </c>
      <c r="H17" s="22" t="n">
        <f aca="false">IF(G17&lt;4,"-",G17-2)</f>
        <v>16382</v>
      </c>
      <c r="I17" s="22" t="s">
        <v>34</v>
      </c>
      <c r="J17" s="7"/>
      <c r="L17" s="15"/>
      <c r="M17" s="15"/>
      <c r="N17" s="15"/>
      <c r="O17" s="15"/>
      <c r="P17" s="15"/>
    </row>
    <row r="18" customFormat="false" ht="12.8" hidden="false" customHeight="false" outlineLevel="0" collapsed="false">
      <c r="A18" s="20" t="n">
        <v>17</v>
      </c>
      <c r="B18" s="20" t="n">
        <f aca="false">BIN2DEC(LEFT($F18,8))</f>
        <v>255</v>
      </c>
      <c r="C18" s="20" t="n">
        <f aca="false">BIN2DEC(MID($F18,9,8))</f>
        <v>255</v>
      </c>
      <c r="D18" s="20" t="n">
        <f aca="false">BIN2DEC(MID($F18,17,8))</f>
        <v>128</v>
      </c>
      <c r="E18" s="20" t="n">
        <f aca="false">BIN2DEC(MID($F18,25,8))</f>
        <v>0</v>
      </c>
      <c r="F18" s="21" t="str">
        <f aca="false">_xlfn.BASE(256^4-G18, 2, 32)</f>
        <v>11111111111111111000000000000000</v>
      </c>
      <c r="G18" s="22" t="n">
        <f aca="false">2^(32-A18)</f>
        <v>32768</v>
      </c>
      <c r="H18" s="22" t="n">
        <f aca="false">IF(G18&lt;4,"-",G18-2)</f>
        <v>32766</v>
      </c>
      <c r="I18" s="22" t="s">
        <v>35</v>
      </c>
      <c r="J18" s="7"/>
      <c r="L18" s="26" t="s">
        <v>36</v>
      </c>
      <c r="M18" s="27" t="n">
        <f aca="false">BIN2DEC(M20)</f>
        <v>255</v>
      </c>
      <c r="N18" s="27" t="n">
        <f aca="false">BIN2DEC(N20)</f>
        <v>255</v>
      </c>
      <c r="O18" s="27" t="n">
        <f aca="false">BIN2DEC(O20)</f>
        <v>255</v>
      </c>
      <c r="P18" s="27" t="n">
        <f aca="false">BIN2DEC(P20)</f>
        <v>192</v>
      </c>
    </row>
    <row r="19" customFormat="false" ht="12.8" hidden="false" customHeight="false" outlineLevel="0" collapsed="false">
      <c r="A19" s="28" t="n">
        <v>16</v>
      </c>
      <c r="B19" s="28" t="n">
        <f aca="false">BIN2DEC(LEFT($F19,8))</f>
        <v>255</v>
      </c>
      <c r="C19" s="28" t="n">
        <f aca="false">BIN2DEC(MID($F19,9,8))</f>
        <v>255</v>
      </c>
      <c r="D19" s="28" t="n">
        <f aca="false">BIN2DEC(MID($F19,17,8))</f>
        <v>0</v>
      </c>
      <c r="E19" s="28" t="n">
        <f aca="false">BIN2DEC(MID($F19,25,8))</f>
        <v>0</v>
      </c>
      <c r="F19" s="29" t="str">
        <f aca="false">_xlfn.BASE(256^4-G19, 2, 32)</f>
        <v>11111111111111110000000000000000</v>
      </c>
      <c r="G19" s="30" t="n">
        <f aca="false">2^(32-A19)</f>
        <v>65536</v>
      </c>
      <c r="H19" s="30" t="n">
        <f aca="false">IF(G19&lt;4,"-",G19-2)</f>
        <v>65534</v>
      </c>
      <c r="I19" s="30" t="s">
        <v>37</v>
      </c>
      <c r="J19" s="7"/>
      <c r="L19" s="26" t="s">
        <v>38</v>
      </c>
      <c r="M19" s="27" t="n">
        <f aca="false">255-M18</f>
        <v>0</v>
      </c>
      <c r="N19" s="27" t="n">
        <f aca="false">255-N18</f>
        <v>0</v>
      </c>
      <c r="O19" s="27" t="n">
        <f aca="false">255-O18</f>
        <v>0</v>
      </c>
      <c r="P19" s="27" t="n">
        <f aca="false">255-P18</f>
        <v>63</v>
      </c>
    </row>
    <row r="20" customFormat="false" ht="12.8" hidden="false" customHeight="false" outlineLevel="0" collapsed="false">
      <c r="A20" s="31" t="n">
        <v>15</v>
      </c>
      <c r="B20" s="31" t="n">
        <f aca="false">BIN2DEC(LEFT($F20,8))</f>
        <v>255</v>
      </c>
      <c r="C20" s="31" t="n">
        <f aca="false">BIN2DEC(MID($F20,9,8))</f>
        <v>254</v>
      </c>
      <c r="D20" s="31" t="n">
        <f aca="false">BIN2DEC(MID($F20,17,8))</f>
        <v>0</v>
      </c>
      <c r="E20" s="31" t="n">
        <f aca="false">BIN2DEC(MID($F20,25,8))</f>
        <v>0</v>
      </c>
      <c r="F20" s="32" t="str">
        <f aca="false">_xlfn.BASE(256^4-G20, 2, 32)</f>
        <v>11111111111111100000000000000000</v>
      </c>
      <c r="G20" s="33" t="n">
        <f aca="false">2^(32-A20)</f>
        <v>131072</v>
      </c>
      <c r="H20" s="33" t="n">
        <f aca="false">IF(G20&lt;4,"-",G20-2)</f>
        <v>131070</v>
      </c>
      <c r="I20" s="33" t="s">
        <v>39</v>
      </c>
      <c r="J20" s="7" t="s">
        <v>40</v>
      </c>
      <c r="L20" s="34" t="s">
        <v>41</v>
      </c>
      <c r="M20" s="35" t="str">
        <f aca="false">LEFT(_xlfn.BASE(256^4-M35, 2, 8), 8)</f>
        <v>11111111</v>
      </c>
      <c r="N20" s="35" t="str">
        <f aca="false">MID(_xlfn.BASE(256^4-M35, 2, 8), 9, 8)</f>
        <v>11111111</v>
      </c>
      <c r="O20" s="35" t="str">
        <f aca="false">MID(_xlfn.BASE(256^4-M35, 2, 8), 17, 8)</f>
        <v>11111111</v>
      </c>
      <c r="P20" s="35" t="str">
        <f aca="false">MID(_xlfn.BASE(256^4-M35, 2, 8), 25, 8)</f>
        <v>11000000</v>
      </c>
    </row>
    <row r="21" customFormat="false" ht="12.8" hidden="false" customHeight="false" outlineLevel="0" collapsed="false">
      <c r="A21" s="31" t="n">
        <v>14</v>
      </c>
      <c r="B21" s="31" t="n">
        <f aca="false">BIN2DEC(LEFT($F21,8))</f>
        <v>255</v>
      </c>
      <c r="C21" s="31" t="n">
        <f aca="false">BIN2DEC(MID($F21,9,8))</f>
        <v>252</v>
      </c>
      <c r="D21" s="31" t="n">
        <f aca="false">BIN2DEC(MID($F21,17,8))</f>
        <v>0</v>
      </c>
      <c r="E21" s="31" t="n">
        <f aca="false">BIN2DEC(MID($F21,25,8))</f>
        <v>0</v>
      </c>
      <c r="F21" s="32" t="str">
        <f aca="false">_xlfn.BASE(256^4-G21, 2, 32)</f>
        <v>11111111111111000000000000000000</v>
      </c>
      <c r="G21" s="33" t="n">
        <f aca="false">2^(32-A21)</f>
        <v>262144</v>
      </c>
      <c r="H21" s="33" t="n">
        <f aca="false">IF(G21&lt;4,"-",G21-2)</f>
        <v>262142</v>
      </c>
      <c r="I21" s="33" t="s">
        <v>42</v>
      </c>
      <c r="J21" s="7"/>
      <c r="L21" s="34" t="s">
        <v>43</v>
      </c>
      <c r="M21" s="35" t="str">
        <f aca="false">DEC2BIN(M19,8)</f>
        <v>00000000</v>
      </c>
      <c r="N21" s="35" t="str">
        <f aca="false">DEC2BIN(N19,8)</f>
        <v>00000000</v>
      </c>
      <c r="O21" s="35" t="str">
        <f aca="false">DEC2BIN(O19,8)</f>
        <v>00000000</v>
      </c>
      <c r="P21" s="35" t="str">
        <f aca="false">DEC2BIN(P19,8)</f>
        <v>00111111</v>
      </c>
    </row>
    <row r="22" customFormat="false" ht="12.8" hidden="false" customHeight="false" outlineLevel="0" collapsed="false">
      <c r="A22" s="31" t="n">
        <v>13</v>
      </c>
      <c r="B22" s="31" t="n">
        <f aca="false">BIN2DEC(LEFT($F22,8))</f>
        <v>255</v>
      </c>
      <c r="C22" s="31" t="n">
        <f aca="false">BIN2DEC(MID($F22,9,8))</f>
        <v>248</v>
      </c>
      <c r="D22" s="31" t="n">
        <f aca="false">BIN2DEC(MID($F22,17,8))</f>
        <v>0</v>
      </c>
      <c r="E22" s="31" t="n">
        <f aca="false">BIN2DEC(MID($F22,25,8))</f>
        <v>0</v>
      </c>
      <c r="F22" s="32" t="str">
        <f aca="false">_xlfn.BASE(256^4-G22, 2, 32)</f>
        <v>11111111111110000000000000000000</v>
      </c>
      <c r="G22" s="33" t="n">
        <f aca="false">2^(32-A22)</f>
        <v>524288</v>
      </c>
      <c r="H22" s="33" t="n">
        <f aca="false">IF(G22&lt;4,"-",G22-2)</f>
        <v>524286</v>
      </c>
      <c r="I22" s="33" t="s">
        <v>44</v>
      </c>
      <c r="J22" s="7"/>
      <c r="L22" s="36"/>
      <c r="M22" s="36"/>
      <c r="N22" s="37"/>
      <c r="O22" s="37"/>
      <c r="P22" s="37"/>
    </row>
    <row r="23" customFormat="false" ht="12.8" hidden="false" customHeight="false" outlineLevel="0" collapsed="false">
      <c r="A23" s="31" t="n">
        <v>12</v>
      </c>
      <c r="B23" s="31" t="n">
        <f aca="false">BIN2DEC(LEFT($F23,8))</f>
        <v>255</v>
      </c>
      <c r="C23" s="31" t="n">
        <f aca="false">BIN2DEC(MID($F23,9,8))</f>
        <v>240</v>
      </c>
      <c r="D23" s="31" t="n">
        <f aca="false">BIN2DEC(MID($F23,17,8))</f>
        <v>0</v>
      </c>
      <c r="E23" s="31" t="n">
        <f aca="false">BIN2DEC(MID($F23,25,8))</f>
        <v>0</v>
      </c>
      <c r="F23" s="32" t="str">
        <f aca="false">_xlfn.BASE(256^4-G23, 2, 32)</f>
        <v>11111111111100000000000000000000</v>
      </c>
      <c r="G23" s="33" t="n">
        <f aca="false">2^(32-A23)</f>
        <v>1048576</v>
      </c>
      <c r="H23" s="33" t="n">
        <f aca="false">IF(G23&lt;4,"-",G23-2)</f>
        <v>1048574</v>
      </c>
      <c r="I23" s="33" t="s">
        <v>45</v>
      </c>
      <c r="J23" s="7"/>
      <c r="L23" s="34" t="s">
        <v>46</v>
      </c>
      <c r="M23" s="38" t="str">
        <f aca="false">_xlfn.BASE(SUM(M13*256^3,N13*256^2,O13*256^1,P13*256^0),2,32)</f>
        <v>01010000011000000000101101101001</v>
      </c>
      <c r="N23" s="38"/>
      <c r="O23" s="38"/>
      <c r="P23" s="38"/>
    </row>
    <row r="24" customFormat="false" ht="12.8" hidden="false" customHeight="false" outlineLevel="0" collapsed="false">
      <c r="A24" s="31" t="n">
        <v>11</v>
      </c>
      <c r="B24" s="31" t="n">
        <f aca="false">BIN2DEC(LEFT($F24,8))</f>
        <v>255</v>
      </c>
      <c r="C24" s="31" t="n">
        <f aca="false">BIN2DEC(MID($F24,9,8))</f>
        <v>224</v>
      </c>
      <c r="D24" s="31" t="n">
        <f aca="false">BIN2DEC(MID($F24,17,8))</f>
        <v>0</v>
      </c>
      <c r="E24" s="31" t="n">
        <f aca="false">BIN2DEC(MID($F24,25,8))</f>
        <v>0</v>
      </c>
      <c r="F24" s="32" t="str">
        <f aca="false">_xlfn.BASE(256^4-G24, 2, 32)</f>
        <v>11111111111000000000000000000000</v>
      </c>
      <c r="G24" s="33" t="n">
        <f aca="false">2^(32-A24)</f>
        <v>2097152</v>
      </c>
      <c r="H24" s="33" t="n">
        <f aca="false">IF(G24&lt;4,"-",G24-2)</f>
        <v>2097150</v>
      </c>
      <c r="I24" s="33" t="s">
        <v>47</v>
      </c>
      <c r="J24" s="7"/>
      <c r="L24" s="34" t="s">
        <v>48</v>
      </c>
      <c r="M24" s="38" t="str">
        <f aca="false">_xlfn.BASE(SUM(M18*256^3,N18*256^2,O18*256^1,P18*256^0),2,32)</f>
        <v>11111111111111111111111111000000</v>
      </c>
      <c r="N24" s="38"/>
      <c r="O24" s="38"/>
      <c r="P24" s="38"/>
    </row>
    <row r="25" customFormat="false" ht="12.8" hidden="false" customHeight="false" outlineLevel="0" collapsed="false">
      <c r="A25" s="31" t="n">
        <v>10</v>
      </c>
      <c r="B25" s="31" t="n">
        <f aca="false">BIN2DEC(LEFT($F25,8))</f>
        <v>255</v>
      </c>
      <c r="C25" s="31" t="n">
        <f aca="false">BIN2DEC(MID($F25,9,8))</f>
        <v>192</v>
      </c>
      <c r="D25" s="31" t="n">
        <f aca="false">BIN2DEC(MID($F25,17,8))</f>
        <v>0</v>
      </c>
      <c r="E25" s="31" t="n">
        <f aca="false">BIN2DEC(MID($F25,25,8))</f>
        <v>0</v>
      </c>
      <c r="F25" s="32" t="str">
        <f aca="false">_xlfn.BASE(256^4-G25, 2, 32)</f>
        <v>11111111110000000000000000000000</v>
      </c>
      <c r="G25" s="33" t="n">
        <f aca="false">2^(32-A25)</f>
        <v>4194304</v>
      </c>
      <c r="H25" s="33" t="n">
        <f aca="false">IF(G25&lt;4,"-",G25-2)</f>
        <v>4194302</v>
      </c>
      <c r="I25" s="33" t="s">
        <v>49</v>
      </c>
      <c r="J25" s="7"/>
      <c r="L25" s="36"/>
      <c r="M25" s="36"/>
      <c r="N25" s="37"/>
      <c r="O25" s="37"/>
      <c r="P25" s="37"/>
    </row>
    <row r="26" customFormat="false" ht="12.8" hidden="false" customHeight="false" outlineLevel="0" collapsed="false">
      <c r="A26" s="31" t="n">
        <v>9</v>
      </c>
      <c r="B26" s="31" t="n">
        <f aca="false">BIN2DEC(LEFT($F26,8))</f>
        <v>255</v>
      </c>
      <c r="C26" s="31" t="n">
        <f aca="false">BIN2DEC(MID($F26,9,8))</f>
        <v>128</v>
      </c>
      <c r="D26" s="31" t="n">
        <f aca="false">BIN2DEC(MID($F26,17,8))</f>
        <v>0</v>
      </c>
      <c r="E26" s="31" t="n">
        <f aca="false">BIN2DEC(MID($F26,25,8))</f>
        <v>0</v>
      </c>
      <c r="F26" s="32" t="str">
        <f aca="false">_xlfn.BASE(256^4-G26, 2, 32)</f>
        <v>11111111100000000000000000000000</v>
      </c>
      <c r="G26" s="33" t="n">
        <f aca="false">2^(32-A26)</f>
        <v>8388608</v>
      </c>
      <c r="H26" s="33" t="n">
        <f aca="false">IF(G26&lt;4,"-",G26-2)</f>
        <v>8388606</v>
      </c>
      <c r="I26" s="33" t="s">
        <v>50</v>
      </c>
      <c r="J26" s="7"/>
      <c r="L26" s="34" t="s">
        <v>51</v>
      </c>
      <c r="M26" s="39" t="n">
        <f aca="false">BIN2DEC(LEFT(M27, 8))</f>
        <v>80</v>
      </c>
      <c r="N26" s="39" t="n">
        <f aca="false">BIN2DEC(MID(M27, 9, 8))</f>
        <v>96</v>
      </c>
      <c r="O26" s="39" t="n">
        <f aca="false">BIN2DEC(MID(M27, 17, 8))</f>
        <v>11</v>
      </c>
      <c r="P26" s="39" t="n">
        <f aca="false">BIN2DEC(MID(M27, 25, 8))</f>
        <v>64</v>
      </c>
    </row>
    <row r="27" customFormat="false" ht="12.8" hidden="false" customHeight="false" outlineLevel="0" collapsed="false">
      <c r="A27" s="40" t="n">
        <v>8</v>
      </c>
      <c r="B27" s="40" t="n">
        <f aca="false">BIN2DEC(LEFT($F27,8))</f>
        <v>255</v>
      </c>
      <c r="C27" s="40" t="n">
        <f aca="false">BIN2DEC(MID($F27,9,8))</f>
        <v>0</v>
      </c>
      <c r="D27" s="40" t="n">
        <f aca="false">BIN2DEC(MID($F27,17,8))</f>
        <v>0</v>
      </c>
      <c r="E27" s="40" t="n">
        <f aca="false">BIN2DEC(MID($F27,25,8))</f>
        <v>0</v>
      </c>
      <c r="F27" s="41" t="str">
        <f aca="false">_xlfn.BASE(256^4-G27, 2, 32)</f>
        <v>11111111000000000000000000000000</v>
      </c>
      <c r="G27" s="42" t="n">
        <f aca="false">2^(32-A27)</f>
        <v>16777216</v>
      </c>
      <c r="H27" s="42" t="n">
        <f aca="false">IF(G27&lt;4,"-",G27-2)</f>
        <v>16777214</v>
      </c>
      <c r="I27" s="42" t="s">
        <v>52</v>
      </c>
      <c r="J27" s="7"/>
      <c r="L27" s="34" t="s">
        <v>53</v>
      </c>
      <c r="M27" s="43" t="str">
        <f aca="false">_xlfn.BASE(_xlfn.BITAND(SUM(M13*256^3,N13*256^2,O13*256^1,P13*256^0),SUM(M18*256^3,N18*256^2,O18*256^1,P18*256^0)), 2, 32)</f>
        <v>01010000011000000000101101000000</v>
      </c>
      <c r="N27" s="43"/>
      <c r="O27" s="43"/>
      <c r="P27" s="43"/>
    </row>
    <row r="28" customFormat="false" ht="12.8" hidden="false" customHeight="false" outlineLevel="0" collapsed="false">
      <c r="A28" s="44" t="n">
        <v>7</v>
      </c>
      <c r="B28" s="44" t="n">
        <f aca="false">BIN2DEC(LEFT($F28,8))</f>
        <v>254</v>
      </c>
      <c r="C28" s="44" t="n">
        <f aca="false">BIN2DEC(MID($F28,9,8))</f>
        <v>0</v>
      </c>
      <c r="D28" s="44" t="n">
        <f aca="false">BIN2DEC(MID($F28,17,8))</f>
        <v>0</v>
      </c>
      <c r="E28" s="44" t="n">
        <f aca="false">BIN2DEC(MID($F28,25,8))</f>
        <v>0</v>
      </c>
      <c r="F28" s="45" t="str">
        <f aca="false">_xlfn.BASE(256^4-G28, 2, 32)</f>
        <v>11111110000000000000000000000000</v>
      </c>
      <c r="G28" s="46" t="n">
        <f aca="false">2^(32-A28)</f>
        <v>33554432</v>
      </c>
      <c r="H28" s="46" t="n">
        <f aca="false">IF(G28&lt;4,"-",G28-2)</f>
        <v>33554430</v>
      </c>
      <c r="I28" s="46" t="s">
        <v>54</v>
      </c>
      <c r="J28" s="7" t="s">
        <v>55</v>
      </c>
      <c r="L28" s="34"/>
      <c r="M28" s="47"/>
      <c r="N28" s="47"/>
      <c r="O28" s="47"/>
      <c r="P28" s="47"/>
    </row>
    <row r="29" customFormat="false" ht="12.8" hidden="false" customHeight="false" outlineLevel="0" collapsed="false">
      <c r="A29" s="44" t="n">
        <v>6</v>
      </c>
      <c r="B29" s="44" t="n">
        <f aca="false">BIN2DEC(LEFT($F29,8))</f>
        <v>252</v>
      </c>
      <c r="C29" s="44" t="n">
        <f aca="false">BIN2DEC(MID($F29,9,8))</f>
        <v>0</v>
      </c>
      <c r="D29" s="44" t="n">
        <f aca="false">BIN2DEC(MID($F29,17,8))</f>
        <v>0</v>
      </c>
      <c r="E29" s="44" t="n">
        <f aca="false">BIN2DEC(MID($F29,25,8))</f>
        <v>0</v>
      </c>
      <c r="F29" s="45" t="str">
        <f aca="false">_xlfn.BASE(256^4-G29, 2, 32)</f>
        <v>11111100000000000000000000000000</v>
      </c>
      <c r="G29" s="46" t="n">
        <f aca="false">2^(32-A29)</f>
        <v>67108864</v>
      </c>
      <c r="H29" s="46" t="n">
        <f aca="false">IF(G29&lt;4,"-",G29-2)</f>
        <v>67108862</v>
      </c>
      <c r="I29" s="46" t="s">
        <v>56</v>
      </c>
      <c r="J29" s="7"/>
      <c r="L29" s="34" t="s">
        <v>57</v>
      </c>
      <c r="M29" s="39" t="n">
        <f aca="false">BIN2DEC(LEFT(M30, 8))</f>
        <v>80</v>
      </c>
      <c r="N29" s="39" t="n">
        <f aca="false">BIN2DEC(MID(M30, 9, 8))</f>
        <v>96</v>
      </c>
      <c r="O29" s="39" t="n">
        <f aca="false">BIN2DEC(MID(M30, 17, 8))</f>
        <v>11</v>
      </c>
      <c r="P29" s="39" t="n">
        <f aca="false">BIN2DEC(MID(M30, 25, 8))</f>
        <v>127</v>
      </c>
    </row>
    <row r="30" customFormat="false" ht="12.8" hidden="false" customHeight="false" outlineLevel="0" collapsed="false">
      <c r="A30" s="44" t="n">
        <v>5</v>
      </c>
      <c r="B30" s="44" t="n">
        <f aca="false">BIN2DEC(LEFT($F30,8))</f>
        <v>248</v>
      </c>
      <c r="C30" s="44" t="n">
        <f aca="false">BIN2DEC(MID($F30,9,8))</f>
        <v>0</v>
      </c>
      <c r="D30" s="44" t="n">
        <f aca="false">BIN2DEC(MID($F30,17,8))</f>
        <v>0</v>
      </c>
      <c r="E30" s="44" t="n">
        <f aca="false">BIN2DEC(MID($F30,25,8))</f>
        <v>0</v>
      </c>
      <c r="F30" s="45" t="str">
        <f aca="false">_xlfn.BASE(256^4-G30, 2, 32)</f>
        <v>11111000000000000000000000000000</v>
      </c>
      <c r="G30" s="46" t="n">
        <f aca="false">2^(32-A30)</f>
        <v>134217728</v>
      </c>
      <c r="H30" s="46" t="n">
        <f aca="false">IF(G30&lt;4,"-",G30-2)</f>
        <v>134217726</v>
      </c>
      <c r="I30" s="46" t="s">
        <v>58</v>
      </c>
      <c r="J30" s="7"/>
      <c r="L30" s="34" t="s">
        <v>53</v>
      </c>
      <c r="M30" s="43" t="str">
        <f aca="false">_xlfn.BASE(_xlfn.BITOR(SUM(M13*256^3,N13*256^2,O13*256^1,P13*256^0),SUM(M19*256^3,N19*256^2,O19*256^1,P19*256^0)), 2, 32)</f>
        <v>01010000011000000000101101111111</v>
      </c>
      <c r="N30" s="43"/>
      <c r="O30" s="43"/>
      <c r="P30" s="43"/>
    </row>
    <row r="31" customFormat="false" ht="12.8" hidden="false" customHeight="false" outlineLevel="0" collapsed="false">
      <c r="A31" s="44" t="n">
        <v>4</v>
      </c>
      <c r="B31" s="44" t="n">
        <f aca="false">BIN2DEC(LEFT($F31,8))</f>
        <v>240</v>
      </c>
      <c r="C31" s="44" t="n">
        <f aca="false">BIN2DEC(MID($F31,9,8))</f>
        <v>0</v>
      </c>
      <c r="D31" s="44" t="n">
        <f aca="false">BIN2DEC(MID($F31,17,8))</f>
        <v>0</v>
      </c>
      <c r="E31" s="44" t="n">
        <f aca="false">BIN2DEC(MID($F31,25,8))</f>
        <v>0</v>
      </c>
      <c r="F31" s="45" t="str">
        <f aca="false">_xlfn.BASE(256^4-G31, 2, 32)</f>
        <v>11110000000000000000000000000000</v>
      </c>
      <c r="G31" s="46" t="n">
        <f aca="false">2^(32-A31)</f>
        <v>268435456</v>
      </c>
      <c r="H31" s="46" t="n">
        <f aca="false">IF(G31&lt;4,"-",G31-2)</f>
        <v>268435454</v>
      </c>
      <c r="I31" s="46" t="s">
        <v>59</v>
      </c>
      <c r="J31" s="7"/>
      <c r="L31" s="34"/>
      <c r="M31" s="47"/>
      <c r="N31" s="47"/>
      <c r="O31" s="47"/>
      <c r="P31" s="47"/>
    </row>
    <row r="32" customFormat="false" ht="12.8" hidden="false" customHeight="false" outlineLevel="0" collapsed="false">
      <c r="A32" s="44" t="n">
        <v>3</v>
      </c>
      <c r="B32" s="44" t="n">
        <f aca="false">BIN2DEC(LEFT($F32,8))</f>
        <v>224</v>
      </c>
      <c r="C32" s="44" t="n">
        <f aca="false">BIN2DEC(MID($F32,9,8))</f>
        <v>0</v>
      </c>
      <c r="D32" s="44" t="n">
        <f aca="false">BIN2DEC(MID($F32,17,8))</f>
        <v>0</v>
      </c>
      <c r="E32" s="44" t="n">
        <f aca="false">BIN2DEC(MID($F32,25,8))</f>
        <v>0</v>
      </c>
      <c r="F32" s="45" t="str">
        <f aca="false">_xlfn.BASE(256^4-G32, 2, 32)</f>
        <v>11100000000000000000000000000000</v>
      </c>
      <c r="G32" s="46" t="n">
        <f aca="false">2^(32-A32)</f>
        <v>536870912</v>
      </c>
      <c r="H32" s="46" t="n">
        <f aca="false">IF(G32&lt;4,"-",G32-2)</f>
        <v>536870910</v>
      </c>
      <c r="I32" s="46" t="s">
        <v>60</v>
      </c>
      <c r="J32" s="7"/>
      <c r="L32" s="26" t="s">
        <v>61</v>
      </c>
      <c r="M32" s="39" t="n">
        <f aca="false">BIN2DEC(LEFT(_xlfn.BASE(_xlfn.BITAND(SUM(M13*256^3,N13*256^2,O13*256^1,P13*256^0),SUM(M18*256^3,N18*256^2,O18*256^1,P18*256^0))+1, 2, 32), 8))</f>
        <v>80</v>
      </c>
      <c r="N32" s="39" t="n">
        <f aca="false">BIN2DEC(MID(_xlfn.BASE(_xlfn.BITAND(SUM(M13*256^3,N13*256^2,O13*256^1,P13*256^0),SUM(M18*256^3,N18*256^2,O18*256^1,P18*256^0))+1, 2, 32), 9, 8))</f>
        <v>96</v>
      </c>
      <c r="O32" s="39" t="n">
        <f aca="false">BIN2DEC(MID(_xlfn.BASE(_xlfn.BITAND(SUM(M13*256^3,N13*256^2,O13*256^1,P13*256^0),SUM(M18*256^3,N18*256^2,O18*256^1,P18*256^0))+1, 2, 32), 17, 8))</f>
        <v>11</v>
      </c>
      <c r="P32" s="39" t="n">
        <f aca="false">BIN2DEC(MID(_xlfn.BASE(_xlfn.BITAND(SUM(M13*256^3,N13*256^2,O13*256^1,P13*256^0),SUM(M18*256^3,N18*256^2,O18*256^1,P18*256^0))+1, 2, 32), 25, 8))</f>
        <v>65</v>
      </c>
    </row>
    <row r="33" customFormat="false" ht="12.8" hidden="false" customHeight="false" outlineLevel="0" collapsed="false">
      <c r="A33" s="44" t="n">
        <v>2</v>
      </c>
      <c r="B33" s="44" t="n">
        <f aca="false">BIN2DEC(LEFT($F33,8))</f>
        <v>192</v>
      </c>
      <c r="C33" s="44" t="n">
        <f aca="false">BIN2DEC(MID($F33,9,8))</f>
        <v>0</v>
      </c>
      <c r="D33" s="44" t="n">
        <f aca="false">BIN2DEC(MID($F33,17,8))</f>
        <v>0</v>
      </c>
      <c r="E33" s="44" t="n">
        <f aca="false">BIN2DEC(MID($F33,25,8))</f>
        <v>0</v>
      </c>
      <c r="F33" s="45" t="str">
        <f aca="false">_xlfn.BASE(256^4-G33, 2, 32)</f>
        <v>11000000000000000000000000000000</v>
      </c>
      <c r="G33" s="46" t="n">
        <f aca="false">2^(32-A33)</f>
        <v>1073741824</v>
      </c>
      <c r="H33" s="46" t="n">
        <f aca="false">IF(G33&lt;4,"-",G33-2)</f>
        <v>1073741822</v>
      </c>
      <c r="I33" s="46" t="s">
        <v>62</v>
      </c>
      <c r="J33" s="7"/>
      <c r="L33" s="26" t="s">
        <v>63</v>
      </c>
      <c r="M33" s="39" t="n">
        <f aca="false">BIN2DEC(LEFT(_xlfn.BASE(_xlfn.BITOR(SUM(M13*256^3,N13*256^2,O13*256^1,P13*256^0),SUM(M19*256^3,N19*256^2,O19*256^1,P19*256^0))-1, 2, 32), 8))</f>
        <v>80</v>
      </c>
      <c r="N33" s="39" t="n">
        <f aca="false">BIN2DEC(MID(_xlfn.BASE(_xlfn.BITOR(SUM(M13*256^3,N13*256^2,O13*256^1,P13*256^0),SUM(M19*256^3,N19*256^2,O19*256^1,P19*256^0))-1, 2, 32), 9, 8))</f>
        <v>96</v>
      </c>
      <c r="O33" s="39" t="n">
        <f aca="false">BIN2DEC(MID(_xlfn.BASE(_xlfn.BITOR(SUM(M13*256^3,N13*256^2,O13*256^1,P13*256^0),SUM(M19*256^3,N19*256^2,O19*256^1,P19*256^0))-1, 2, 32), 17, 8))</f>
        <v>11</v>
      </c>
      <c r="P33" s="39" t="n">
        <f aca="false">BIN2DEC(MID(_xlfn.BASE(_xlfn.BITOR(SUM(M13*256^3,N13*256^2,O13*256^1,P13*256^0),SUM(M19*256^3,N19*256^2,O19*256^1,P19*256^0))-1, 2, 32), 25, 8))</f>
        <v>126</v>
      </c>
      <c r="Q33" s="15"/>
    </row>
    <row r="34" customFormat="false" ht="12.8" hidden="false" customHeight="false" outlineLevel="0" collapsed="false">
      <c r="A34" s="44" t="n">
        <v>1</v>
      </c>
      <c r="B34" s="44" t="n">
        <f aca="false">BIN2DEC(LEFT($F34,8))</f>
        <v>128</v>
      </c>
      <c r="C34" s="44" t="n">
        <f aca="false">BIN2DEC(MID($F34,9,8))</f>
        <v>0</v>
      </c>
      <c r="D34" s="44" t="n">
        <f aca="false">BIN2DEC(MID($F34,17,8))</f>
        <v>0</v>
      </c>
      <c r="E34" s="44" t="n">
        <f aca="false">BIN2DEC(MID($F34,25,8))</f>
        <v>0</v>
      </c>
      <c r="F34" s="45" t="str">
        <f aca="false">_xlfn.BASE(256^4-G34, 2, 32)</f>
        <v>10000000000000000000000000000000</v>
      </c>
      <c r="G34" s="46" t="n">
        <f aca="false">2^(32-A34)</f>
        <v>2147483648</v>
      </c>
      <c r="H34" s="46" t="n">
        <f aca="false">IF(G34&lt;4,"-",G34-2)</f>
        <v>2147483646</v>
      </c>
      <c r="I34" s="46" t="s">
        <v>64</v>
      </c>
      <c r="J34" s="7"/>
      <c r="L34" s="34"/>
      <c r="M34" s="47"/>
      <c r="N34" s="47"/>
      <c r="O34" s="47"/>
      <c r="P34" s="47"/>
      <c r="Q34" s="15"/>
    </row>
    <row r="35" customFormat="false" ht="12.8" hidden="false" customHeight="false" outlineLevel="0" collapsed="false">
      <c r="A35" s="48" t="n">
        <v>0</v>
      </c>
      <c r="B35" s="48" t="n">
        <f aca="false">BIN2DEC(LEFT($F35,8))</f>
        <v>0</v>
      </c>
      <c r="C35" s="48" t="n">
        <f aca="false">BIN2DEC(MID($F35,9,8))</f>
        <v>0</v>
      </c>
      <c r="D35" s="48" t="n">
        <f aca="false">BIN2DEC(MID($F35,17,8))</f>
        <v>0</v>
      </c>
      <c r="E35" s="48" t="n">
        <f aca="false">BIN2DEC(MID($F35,25,8))</f>
        <v>0</v>
      </c>
      <c r="F35" s="49" t="str">
        <f aca="false">_xlfn.BASE(256^4-G35, 2, 32)</f>
        <v>00000000000000000000000000000000</v>
      </c>
      <c r="G35" s="50" t="n">
        <f aca="false">2^(32-A35)</f>
        <v>4294967296</v>
      </c>
      <c r="H35" s="50" t="n">
        <f aca="false">IF(G35&lt;4,"-",G35-2)</f>
        <v>4294967294</v>
      </c>
      <c r="I35" s="50" t="s">
        <v>65</v>
      </c>
      <c r="J35" s="7"/>
      <c r="L35" s="26" t="s">
        <v>66</v>
      </c>
      <c r="M35" s="51" t="n">
        <f aca="false">2^(32-M14)</f>
        <v>64</v>
      </c>
      <c r="N35" s="51"/>
      <c r="O35" s="37"/>
      <c r="P35" s="37"/>
      <c r="Q35" s="15"/>
    </row>
    <row r="36" customFormat="false" ht="12.8" hidden="false" customHeight="false" outlineLevel="0" collapsed="false">
      <c r="L36" s="26" t="s">
        <v>67</v>
      </c>
      <c r="M36" s="51" t="n">
        <f aca="false">IF(M35&lt;4,"-",M35-2)</f>
        <v>62</v>
      </c>
      <c r="N36" s="51"/>
      <c r="O36" s="52"/>
      <c r="P36" s="52"/>
      <c r="Q36" s="15"/>
    </row>
    <row r="37" customFormat="false" ht="12.8" hidden="false" customHeight="false" outlineLevel="0" collapsed="false">
      <c r="L37" s="34"/>
      <c r="M37" s="47"/>
      <c r="N37" s="47"/>
      <c r="O37" s="47"/>
      <c r="P37" s="47"/>
      <c r="Q37" s="15"/>
    </row>
    <row r="38" customFormat="false" ht="12.8" hidden="false" customHeight="false" outlineLevel="0" collapsed="false">
      <c r="A38" s="7" t="s">
        <v>68</v>
      </c>
      <c r="B38" s="7"/>
      <c r="C38" s="7"/>
      <c r="D38" s="7"/>
      <c r="L38" s="34" t="s">
        <v>69</v>
      </c>
      <c r="M38" s="43" t="str">
        <f aca="false">IF(M23=M27,"Special IP: Network Address !",IF(M23=M30,"Special IP: Broadcast Address !","Regular IP: Useful IP !"))</f>
        <v>Regular IP: Useful IP !</v>
      </c>
      <c r="N38" s="43"/>
      <c r="O38" s="43"/>
      <c r="P38" s="43"/>
      <c r="Q38" s="15"/>
    </row>
    <row r="39" customFormat="false" ht="12.8" hidden="false" customHeight="false" outlineLevel="0" collapsed="false">
      <c r="A39" s="7" t="s">
        <v>70</v>
      </c>
      <c r="B39" s="7"/>
      <c r="C39" s="7"/>
      <c r="D39" s="7"/>
      <c r="L39" s="15"/>
      <c r="M39" s="15"/>
      <c r="N39" s="15"/>
      <c r="O39" s="15"/>
      <c r="P39" s="15"/>
      <c r="Q39" s="15"/>
    </row>
    <row r="40" customFormat="false" ht="12.8" hidden="false" customHeight="false" outlineLevel="0" collapsed="false">
      <c r="L40" s="15"/>
      <c r="M40" s="15"/>
      <c r="N40" s="15"/>
      <c r="O40" s="15"/>
      <c r="P40" s="15"/>
      <c r="Q40" s="15"/>
    </row>
    <row r="41" customFormat="false" ht="12.8" hidden="false" customHeight="false" outlineLevel="0" collapsed="false">
      <c r="L41" s="15"/>
      <c r="M41" s="15"/>
      <c r="N41" s="15"/>
      <c r="O41" s="15"/>
      <c r="P41" s="15"/>
    </row>
  </sheetData>
  <mergeCells count="21">
    <mergeCell ref="A1:A2"/>
    <mergeCell ref="B1:E1"/>
    <mergeCell ref="F1:F2"/>
    <mergeCell ref="G1:G2"/>
    <mergeCell ref="H1:H2"/>
    <mergeCell ref="I1:I2"/>
    <mergeCell ref="J1:J2"/>
    <mergeCell ref="J3:J11"/>
    <mergeCell ref="J12:J19"/>
    <mergeCell ref="L16:P16"/>
    <mergeCell ref="J20:J27"/>
    <mergeCell ref="M23:P23"/>
    <mergeCell ref="M24:P24"/>
    <mergeCell ref="M27:P27"/>
    <mergeCell ref="J28:J35"/>
    <mergeCell ref="M30:P30"/>
    <mergeCell ref="M35:N35"/>
    <mergeCell ref="M36:N36"/>
    <mergeCell ref="A38:D38"/>
    <mergeCell ref="M38:P38"/>
    <mergeCell ref="A39:D3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2026-03-10T15:42:30Z</dcterms:created>
  <dc:creator/>
  <dc:description/>
  <dc:language>en-US</dc:language>
  <cp:lastModifiedBy/>
  <dcterms:modified xsi:type="dcterms:W3CDTF">2026-03-10T15:43:20Z</dcterms:modified>
  <cp:revision>1</cp:revision>
  <dc:subject/>
  <dc:title/>
</cp:coreProperties>
</file>